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07\"/>
    </mc:Choice>
  </mc:AlternateContent>
  <xr:revisionPtr revIDLastSave="0" documentId="13_ncr:1_{FA99698C-F7C9-4B21-B542-8457F50A0EB1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518-02-01" sheetId="5" r:id="rId5"/>
    <sheet name="ОСР 518-09-01" sheetId="6" r:id="rId6"/>
    <sheet name="ОСР 518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1" i="2"/>
  <c r="F72" i="2" s="1"/>
  <c r="F74" i="2" s="1"/>
  <c r="F75" i="2" s="1"/>
  <c r="F76" i="2" s="1"/>
  <c r="C38" i="1" s="1"/>
  <c r="G70" i="2"/>
  <c r="G71" i="2" s="1"/>
  <c r="G72" i="2" s="1"/>
  <c r="G74" i="2" s="1"/>
  <c r="G75" i="2" s="1"/>
  <c r="G76" i="2" s="1"/>
  <c r="F70" i="2"/>
  <c r="E70" i="2"/>
  <c r="E71" i="2" s="1"/>
  <c r="E72" i="2" s="1"/>
  <c r="E74" i="2" s="1"/>
  <c r="E75" i="2" s="1"/>
  <c r="E76" i="2" s="1"/>
  <c r="D70" i="2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33" i="2" l="1"/>
  <c r="H70" i="2"/>
  <c r="C32" i="1"/>
  <c r="C34" i="1" s="1"/>
  <c r="H23" i="2"/>
  <c r="C39" i="1"/>
  <c r="C31" i="1"/>
  <c r="D71" i="2"/>
  <c r="D72" i="2" l="1"/>
  <c r="H71" i="2"/>
  <c r="H72" i="2" l="1"/>
  <c r="D74" i="2"/>
  <c r="D75" i="2" l="1"/>
  <c r="H74" i="2"/>
  <c r="H75" i="2" l="1"/>
  <c r="D76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<sst xmlns="http://schemas.openxmlformats.org/spreadsheetml/2006/main" count="416" uniqueCount="179">
  <si>
    <t>СВОДКА ЗАТРАТ</t>
  </si>
  <si>
    <t>P_0807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</si>
  <si>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</si>
  <si>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</si>
  <si>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</si>
  <si>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</si>
  <si>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</si>
  <si>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</si>
  <si>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</si>
  <si>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</si>
  <si>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</si>
  <si>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</si>
  <si>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</si>
  <si>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</si>
  <si>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</si>
  <si>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</si>
  <si>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</si>
  <si>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</si>
  <si>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</si>
  <si>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</si>
  <si>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</si>
  <si>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</si>
  <si>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</si>
  <si>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</si>
  <si>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</si>
  <si>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</si>
  <si>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</si>
  <si>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</si>
  <si>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</si>
  <si>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</si>
  <si>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</si>
  <si>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</si>
  <si>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</si>
  <si>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</si>
  <si>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</si>
  <si>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</si>
  <si>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</si>
  <si>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</si>
  <si>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</si>
  <si>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</si>
  <si>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</si>
  <si>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</si>
  <si>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</si>
  <si>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</si>
  <si>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</si>
  <si>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</si>
  <si>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</si>
  <si>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</si>
  <si>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</si>
  <si>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</si>
  <si>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</si>
  <si>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</si>
  <si>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</si>
  <si>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</si>
  <si>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</si>
  <si>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</si>
  <si>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</si>
  <si>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</si>
  <si>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</si>
  <si>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</si>
  <si>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</si>
  <si>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</si>
  <si>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</si>
  <si>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</si>
  <si>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</si>
  <si>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</si>
  <si>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</si>
  <si>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</si>
  <si>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</si>
  <si>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</si>
  <si>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</si>
  <si>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</si>
  <si>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</si>
  <si>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</si>
  <si>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</si>
  <si>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</si>
  <si>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</si>
  <si>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</si>
  <si>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</si>
  <si>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</si>
  <si>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</si>
  <si>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</si>
  <si>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</si>
  <si>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</si>
  <si>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</si>
  <si>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</si>
  <si>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</si>
  <si>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</si>
  <si>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</si>
  <si>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</si>
  <si>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</si>
  <si>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</si>
  <si>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</si>
  <si>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</si>
  <si>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</si>
  <si>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</si>
  <si>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</si>
  <si>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</si>
  <si>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</si>
  <si>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</si>
  <si>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</si>
  <si>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</si>
  <si>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</si>
  <si>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</si>
  <si>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</si>
  <si>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</si>
  <si>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</si>
  <si>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</si>
  <si>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</si>
  <si>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</si>
  <si>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</si>
  <si>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</si>
  <si>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</si>
  <si>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</si>
  <si>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</si>
  <si>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</si>
  <si>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</si>
  <si>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</si>
  <si>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</si>
  <si>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</si>
  <si>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</si>
  <si>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</si>
  <si>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</si>
  <si>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</si>
  <si>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</si>
  <si>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</si>
  <si>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518-02-01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</si>
  <si>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</si>
  <si>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</si>
  <si>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</si>
  <si>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</si>
  <si>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ОСР 518-12-01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</si>
  <si>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</si>
  <si>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</si>
  <si>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</si>
  <si>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</si>
  <si>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</si>
  <si>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</si>
  <si>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</si>
  <si>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</si>
  <si>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</si>
  <si>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</si>
  <si>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</si>
  <si>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</si>
  <si>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</si>
  <si>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</si>
  <si>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</si>
  <si>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</si>
  <si>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</si>
  <si>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</si>
  <si>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</si>
  <si>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</si>
  <si>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</si>
  <si>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</si>
  <si>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</si>
  <si>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</si>
  <si>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</si>
  <si>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</si>
  <si>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</si>
  <si>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</si>
  <si>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</si>
  <si>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</si>
  <si>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</si>
  <si>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</si>
  <si>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</si>
  <si>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</si>
  <si>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ФСБЦ-21.1.07.02-1164</t>
  </si>
  <si>
    <t>ФСБЦ-24.3.02.02-0004</t>
  </si>
  <si>
    <t>Кабель силовой с алюминиевыми жилами АПвПу 3х120мк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</si>
  <si>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</si>
  <si>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</si>
  <si>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</si>
  <si>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</si>
  <si>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</si>
  <si>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</si>
  <si>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</si>
  <si>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</si>
  <si>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</si>
  <si>
    <t>Реконструкция КЛ-0,4кВ от ТП-4 (ЗТП Пер. 806/400 Ф-8 ПС 110/35/10 Переволоки) (двухцепная протяженностью 0,45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</si>
</sst>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5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169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151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152</v>
      </c>
      <c r="C26" s="54"/>
      <c r="D26" s="51"/>
      <c r="E26" s="51"/>
      <c r="F26" s="52"/>
      <c r="G26" s="52" t="s">
        <v>153</v>
      </c>
      <c r="H26" s="52"/>
    </row>
    <row r="27" spans="1:8" ht="16.95" customHeight="1" x14ac:dyDescent="0.3">
      <c r="A27" s="55" t="s">
        <v>6</v>
      </c>
      <c r="B27" s="53" t="s">
        <v>154</v>
      </c>
      <c r="C27" s="56">
        <v>0</v>
      </c>
      <c r="D27" s="57"/>
      <c r="E27" s="57"/>
      <c r="F27" s="58" t="s">
        <v>155</v>
      </c>
      <c r="G27" s="58" t="s">
        <v>156</v>
      </c>
      <c r="H27" s="58" t="s">
        <v>157</v>
      </c>
    </row>
    <row r="28" spans="1:8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159</v>
      </c>
      <c r="C29" s="62">
        <f>ССР!G67*1.2</f>
        <v>954.98248321375195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954.98248321375195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160</v>
      </c>
      <c r="C31" s="62">
        <f>C30-ROUND(C30/1.2,5)</f>
        <v>159.1637432137519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161</v>
      </c>
      <c r="C32" s="66">
        <f>C30*H39</f>
        <v>1156.7458116362434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149</v>
      </c>
      <c r="C33" s="62">
        <v>0.94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162</v>
      </c>
      <c r="C34" s="66">
        <f>C32*C33</f>
        <v>1087.3410629380687</v>
      </c>
      <c r="D34" s="67"/>
      <c r="E34" s="68"/>
      <c r="F34" s="69"/>
      <c r="G34" s="60"/>
      <c r="H34" s="65"/>
    </row>
    <row r="35" spans="1:8" ht="15.6" x14ac:dyDescent="0.3">
      <c r="A35" s="81" t="s">
        <v>163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152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154</v>
      </c>
      <c r="C37" s="75">
        <f>ССР!D76+ССР!E76</f>
        <v>10164.865531490717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158</v>
      </c>
      <c r="C38" s="75">
        <f>ССР!F76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159</v>
      </c>
      <c r="C39" s="75">
        <f>(ССР!G72-ССР!G67)*1.2</f>
        <v>267.41543455132643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10432.280966042044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160</v>
      </c>
      <c r="C41" s="62">
        <f>C40-ROUND(C40/1.2,5)</f>
        <v>1738.7134960420444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161</v>
      </c>
      <c r="C42" s="76">
        <f>C40*H40</f>
        <v>13194.994966779561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149</v>
      </c>
      <c r="C43" s="62">
        <f>C33</f>
        <v>0.94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162</v>
      </c>
      <c r="C44" s="66">
        <f>C42*C43</f>
        <v>12403.295268772787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164</v>
      </c>
      <c r="C46" s="102">
        <f>C34+C44</f>
        <v>13490.636331710855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165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257.92998772367997</v>
      </c>
      <c r="H13" s="19">
        <v>257.92998772367997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257.92998772367997</v>
      </c>
      <c r="H14" s="19">
        <v>257.92998772367997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13"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84</v>
      </c>
      <c r="B3" s="94"/>
      <c r="C3" s="45"/>
      <c r="D3" s="43">
        <v>0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0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87</v>
      </c>
      <c r="B8" s="97"/>
      <c r="C8" s="95" t="s">
        <v>121</v>
      </c>
      <c r="D8" s="44">
        <v>0</v>
      </c>
      <c r="E8" s="41">
        <v>2.2499999999999998E-3</v>
      </c>
      <c r="F8" s="41" t="s">
        <v>119</v>
      </c>
      <c r="G8" s="44">
        <v>0</v>
      </c>
      <c r="H8" s="47"/>
    </row>
    <row r="9" spans="1:8" x14ac:dyDescent="0.3">
      <c r="A9" s="99">
        <v>1</v>
      </c>
      <c r="B9" s="42" t="s">
        <v>115</v>
      </c>
      <c r="C9" s="95"/>
      <c r="D9" s="44">
        <v>0</v>
      </c>
      <c r="E9" s="41"/>
      <c r="F9" s="41"/>
      <c r="G9" s="41"/>
      <c r="H9" s="98" t="s">
        <v>120</v>
      </c>
    </row>
    <row r="10" spans="1:8" x14ac:dyDescent="0.3">
      <c r="A10" s="95"/>
      <c r="B10" s="42" t="s">
        <v>116</v>
      </c>
      <c r="C10" s="95"/>
      <c r="D10" s="44">
        <v>0</v>
      </c>
      <c r="E10" s="41"/>
      <c r="F10" s="41"/>
      <c r="G10" s="41"/>
      <c r="H10" s="98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65</v>
      </c>
      <c r="B13" s="94"/>
      <c r="C13" s="37"/>
      <c r="D13" s="43">
        <v>480.36599006953003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222.43600234585</v>
      </c>
      <c r="E17" s="41"/>
      <c r="F17" s="41"/>
      <c r="G17" s="41"/>
      <c r="H17" s="47"/>
    </row>
    <row r="18" spans="1:8" x14ac:dyDescent="0.3">
      <c r="A18" s="96" t="s">
        <v>65</v>
      </c>
      <c r="B18" s="97"/>
      <c r="C18" s="95" t="s">
        <v>121</v>
      </c>
      <c r="D18" s="44">
        <v>222.43600234585</v>
      </c>
      <c r="E18" s="41">
        <v>2.2499999999999998E-3</v>
      </c>
      <c r="F18" s="41" t="s">
        <v>119</v>
      </c>
      <c r="G18" s="44">
        <v>98860.445487044999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8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118</v>
      </c>
      <c r="C22" s="95"/>
      <c r="D22" s="44">
        <v>222.43600234585</v>
      </c>
      <c r="E22" s="41"/>
      <c r="F22" s="41"/>
      <c r="G22" s="41"/>
      <c r="H22" s="98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480.36599006953003</v>
      </c>
      <c r="E26" s="41"/>
      <c r="F26" s="41"/>
      <c r="G26" s="41"/>
      <c r="H26" s="47"/>
    </row>
    <row r="27" spans="1:8" x14ac:dyDescent="0.3">
      <c r="A27" s="96" t="s">
        <v>65</v>
      </c>
      <c r="B27" s="97"/>
      <c r="C27" s="95" t="s">
        <v>125</v>
      </c>
      <c r="D27" s="44">
        <v>257.92998772367997</v>
      </c>
      <c r="E27" s="41">
        <v>0.45</v>
      </c>
      <c r="F27" s="41" t="s">
        <v>124</v>
      </c>
      <c r="G27" s="44">
        <v>573.17775049705995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8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118</v>
      </c>
      <c r="C31" s="95"/>
      <c r="D31" s="44">
        <v>257.92998772367997</v>
      </c>
      <c r="E31" s="41"/>
      <c r="F31" s="41"/>
      <c r="G31" s="41"/>
      <c r="H31" s="98"/>
    </row>
    <row r="32" spans="1:8" ht="24.6" x14ac:dyDescent="0.3">
      <c r="A32" s="93" t="s">
        <v>92</v>
      </c>
      <c r="B32" s="94"/>
      <c r="C32" s="37"/>
      <c r="D32" s="43">
        <v>3356.6117647059</v>
      </c>
      <c r="E32" s="41"/>
      <c r="F32" s="41"/>
      <c r="G32" s="41"/>
      <c r="H32" s="47"/>
    </row>
    <row r="33" spans="1:8" x14ac:dyDescent="0.3">
      <c r="A33" s="95" t="s">
        <v>126</v>
      </c>
      <c r="B33" s="42" t="s">
        <v>115</v>
      </c>
      <c r="C33" s="37"/>
      <c r="D33" s="43">
        <v>3149.9294117647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206.68235294118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94</v>
      </c>
      <c r="B37" s="97"/>
      <c r="C37" s="95" t="s">
        <v>128</v>
      </c>
      <c r="D37" s="44">
        <v>3356.6117647059</v>
      </c>
      <c r="E37" s="41">
        <v>0.08</v>
      </c>
      <c r="F37" s="41" t="s">
        <v>124</v>
      </c>
      <c r="G37" s="44">
        <v>41957.647058823997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3149.9294117647</v>
      </c>
      <c r="E38" s="41"/>
      <c r="F38" s="41"/>
      <c r="G38" s="41"/>
      <c r="H38" s="98" t="s">
        <v>127</v>
      </c>
    </row>
    <row r="39" spans="1:8" x14ac:dyDescent="0.3">
      <c r="A39" s="95"/>
      <c r="B39" s="42" t="s">
        <v>116</v>
      </c>
      <c r="C39" s="95"/>
      <c r="D39" s="44">
        <v>206.68235294118</v>
      </c>
      <c r="E39" s="41"/>
      <c r="F39" s="41"/>
      <c r="G39" s="41"/>
      <c r="H39" s="98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118</v>
      </c>
      <c r="C41" s="95"/>
      <c r="D41" s="44">
        <v>0</v>
      </c>
      <c r="E41" s="41"/>
      <c r="F41" s="41"/>
      <c r="G41" s="41"/>
      <c r="H41" s="98"/>
    </row>
    <row r="42" spans="1:8" ht="24.6" x14ac:dyDescent="0.3">
      <c r="A42" s="93" t="s">
        <v>57</v>
      </c>
      <c r="B42" s="94"/>
      <c r="C42" s="37"/>
      <c r="D42" s="43">
        <v>18.277038544351999</v>
      </c>
      <c r="E42" s="41"/>
      <c r="F42" s="41"/>
      <c r="G42" s="41"/>
      <c r="H42" s="47"/>
    </row>
    <row r="43" spans="1:8" x14ac:dyDescent="0.3">
      <c r="A43" s="95" t="s">
        <v>129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4.6705882352941002</v>
      </c>
      <c r="E46" s="41"/>
      <c r="F46" s="41"/>
      <c r="G46" s="41"/>
      <c r="H46" s="47"/>
    </row>
    <row r="47" spans="1:8" x14ac:dyDescent="0.3">
      <c r="A47" s="96" t="s">
        <v>97</v>
      </c>
      <c r="B47" s="97"/>
      <c r="C47" s="95" t="s">
        <v>128</v>
      </c>
      <c r="D47" s="44">
        <v>4.6705882352941002</v>
      </c>
      <c r="E47" s="41">
        <v>0.08</v>
      </c>
      <c r="F47" s="41" t="s">
        <v>124</v>
      </c>
      <c r="G47" s="44">
        <v>58.382352941176002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8" t="s">
        <v>127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118</v>
      </c>
      <c r="C51" s="95"/>
      <c r="D51" s="44">
        <v>4.6705882352941002</v>
      </c>
      <c r="E51" s="41"/>
      <c r="F51" s="41"/>
      <c r="G51" s="41"/>
      <c r="H51" s="98"/>
    </row>
    <row r="52" spans="1:8" x14ac:dyDescent="0.3">
      <c r="A52" s="95" t="s">
        <v>130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118</v>
      </c>
      <c r="C55" s="37"/>
      <c r="D55" s="43">
        <v>18.277038544351999</v>
      </c>
      <c r="E55" s="41"/>
      <c r="F55" s="41"/>
      <c r="G55" s="41"/>
      <c r="H55" s="47"/>
    </row>
    <row r="56" spans="1:8" x14ac:dyDescent="0.3">
      <c r="A56" s="96" t="s">
        <v>104</v>
      </c>
      <c r="B56" s="97"/>
      <c r="C56" s="95" t="s">
        <v>125</v>
      </c>
      <c r="D56" s="44">
        <v>13.606450309057999</v>
      </c>
      <c r="E56" s="41">
        <v>0.45</v>
      </c>
      <c r="F56" s="41" t="s">
        <v>124</v>
      </c>
      <c r="G56" s="44">
        <v>30.236556242351998</v>
      </c>
      <c r="H56" s="47"/>
    </row>
    <row r="57" spans="1:8" x14ac:dyDescent="0.3">
      <c r="A57" s="99">
        <v>1</v>
      </c>
      <c r="B57" s="42" t="s">
        <v>115</v>
      </c>
      <c r="C57" s="95"/>
      <c r="D57" s="44">
        <v>0</v>
      </c>
      <c r="E57" s="41"/>
      <c r="F57" s="41"/>
      <c r="G57" s="41"/>
      <c r="H57" s="98" t="s">
        <v>27</v>
      </c>
    </row>
    <row r="58" spans="1:8" x14ac:dyDescent="0.3">
      <c r="A58" s="95"/>
      <c r="B58" s="42" t="s">
        <v>116</v>
      </c>
      <c r="C58" s="95"/>
      <c r="D58" s="44">
        <v>0</v>
      </c>
      <c r="E58" s="41"/>
      <c r="F58" s="41"/>
      <c r="G58" s="41"/>
      <c r="H58" s="98"/>
    </row>
    <row r="59" spans="1:8" x14ac:dyDescent="0.3">
      <c r="A59" s="95"/>
      <c r="B59" s="42" t="s">
        <v>117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118</v>
      </c>
      <c r="C60" s="95"/>
      <c r="D60" s="44">
        <v>13.606450309057999</v>
      </c>
      <c r="E60" s="41"/>
      <c r="F60" s="41"/>
      <c r="G60" s="41"/>
      <c r="H60" s="98"/>
    </row>
    <row r="61" spans="1:8" ht="24.6" x14ac:dyDescent="0.3">
      <c r="A61" s="93" t="s">
        <v>99</v>
      </c>
      <c r="B61" s="94"/>
      <c r="C61" s="37"/>
      <c r="D61" s="43">
        <v>315.45274594193</v>
      </c>
      <c r="E61" s="41"/>
      <c r="F61" s="41"/>
      <c r="G61" s="41"/>
      <c r="H61" s="47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315.45274594193</v>
      </c>
      <c r="E65" s="41"/>
      <c r="F65" s="41"/>
      <c r="G65" s="41"/>
      <c r="H65" s="47"/>
    </row>
    <row r="66" spans="1:8" x14ac:dyDescent="0.3">
      <c r="A66" s="96" t="s">
        <v>99</v>
      </c>
      <c r="B66" s="97"/>
      <c r="C66" s="95" t="s">
        <v>128</v>
      </c>
      <c r="D66" s="44">
        <v>315.45274594193</v>
      </c>
      <c r="E66" s="41">
        <v>0.08</v>
      </c>
      <c r="F66" s="41" t="s">
        <v>124</v>
      </c>
      <c r="G66" s="44">
        <v>3943.1593242741001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8" t="s">
        <v>127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118</v>
      </c>
      <c r="C70" s="95"/>
      <c r="D70" s="44">
        <v>315.45274594193</v>
      </c>
      <c r="E70" s="41"/>
      <c r="F70" s="41"/>
      <c r="G70" s="41"/>
      <c r="H70" s="98"/>
    </row>
    <row r="71" spans="1:8" ht="24.6" x14ac:dyDescent="0.3">
      <c r="A71" s="93" t="s">
        <v>27</v>
      </c>
      <c r="B71" s="94"/>
      <c r="C71" s="37"/>
      <c r="D71" s="43">
        <v>4474.8032517075999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4189.4929967895996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285.31025491806997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6" t="s">
        <v>102</v>
      </c>
      <c r="B76" s="97"/>
      <c r="C76" s="95" t="s">
        <v>125</v>
      </c>
      <c r="D76" s="44">
        <v>4474.8032517075999</v>
      </c>
      <c r="E76" s="41">
        <v>0.45</v>
      </c>
      <c r="F76" s="41" t="s">
        <v>124</v>
      </c>
      <c r="G76" s="44">
        <v>9944.007226017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4189.4929967895996</v>
      </c>
      <c r="E77" s="41"/>
      <c r="F77" s="41"/>
      <c r="G77" s="41"/>
      <c r="H77" s="98" t="s">
        <v>27</v>
      </c>
    </row>
    <row r="78" spans="1:8" x14ac:dyDescent="0.3">
      <c r="A78" s="95"/>
      <c r="B78" s="42" t="s">
        <v>116</v>
      </c>
      <c r="C78" s="95"/>
      <c r="D78" s="44">
        <v>285.31025491806997</v>
      </c>
      <c r="E78" s="41"/>
      <c r="F78" s="41"/>
      <c r="G78" s="41"/>
      <c r="H78" s="98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8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2" t="s">
        <v>133</v>
      </c>
      <c r="B83" s="92"/>
      <c r="C83" s="92"/>
      <c r="D83" s="92"/>
      <c r="E83" s="92"/>
      <c r="F83" s="92"/>
      <c r="G83" s="92"/>
      <c r="H83" s="92"/>
    </row>
    <row r="84" spans="1:8" x14ac:dyDescent="0.3">
      <c r="A84" s="92" t="s">
        <v>134</v>
      </c>
      <c r="B84" s="92"/>
      <c r="C84" s="92"/>
      <c r="D84" s="92"/>
      <c r="E84" s="92"/>
      <c r="F84" s="92"/>
      <c r="G84" s="92"/>
      <c r="H84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hidden="1" customHeight="1" x14ac:dyDescent="0.3">
      <c r="A4" s="25" t="s">
        <v>144</v>
      </c>
      <c r="B4" s="26" t="s">
        <v>124</v>
      </c>
      <c r="C4" s="27">
        <v>0.40705882352940997</v>
      </c>
      <c r="D4" s="27">
        <v>1662.7573397988001</v>
      </c>
      <c r="E4" s="26">
        <v>0.4</v>
      </c>
      <c r="F4" s="26"/>
      <c r="G4" s="27">
        <v>676.84004655339004</v>
      </c>
      <c r="H4" s="28"/>
    </row>
    <row r="5" spans="1:8" ht="39" hidden="1" customHeight="1" x14ac:dyDescent="0.3">
      <c r="A5" s="25" t="s">
        <v>145</v>
      </c>
      <c r="B5" s="26" t="s">
        <v>124</v>
      </c>
      <c r="C5" s="27">
        <v>2.3529411764706E-2</v>
      </c>
      <c r="D5" s="27">
        <v>1363.9187907776</v>
      </c>
      <c r="E5" s="26">
        <v>0.4</v>
      </c>
      <c r="F5" s="26"/>
      <c r="G5" s="27">
        <v>32.092206841825998</v>
      </c>
      <c r="H5" s="28"/>
    </row>
    <row r="6" spans="1:8" ht="39" hidden="1" customHeight="1" x14ac:dyDescent="0.3">
      <c r="A6" s="25" t="s">
        <v>146</v>
      </c>
      <c r="B6" s="26" t="s">
        <v>124</v>
      </c>
      <c r="C6" s="27">
        <v>0.35529411764705998</v>
      </c>
      <c r="D6" s="27">
        <v>1049.6719013825</v>
      </c>
      <c r="E6" s="26">
        <v>0.4</v>
      </c>
      <c r="F6" s="26"/>
      <c r="G6" s="27">
        <v>372.94225202061</v>
      </c>
      <c r="H6" s="28"/>
    </row>
    <row r="7" spans="1:8" ht="39" customHeight="1" x14ac:dyDescent="0.3">
      <c r="A7" s="25" t="s">
        <v>147</v>
      </c>
      <c r="B7" s="26" t="s">
        <v>124</v>
      </c>
      <c r="C7" s="27">
        <v>0.08</v>
      </c>
      <c r="D7" s="27">
        <v>6808.6826035618997</v>
      </c>
      <c r="E7" s="26">
        <v>0.4</v>
      </c>
      <c r="F7" s="25" t="s">
        <v>147</v>
      </c>
      <c r="G7" s="27">
        <v>544.69460828495005</v>
      </c>
      <c r="H7" s="28" t="s">
        <v>167</v>
      </c>
    </row>
    <row r="8" spans="1:8" ht="39" customHeight="1" x14ac:dyDescent="0.3">
      <c r="A8" s="25" t="s">
        <v>168</v>
      </c>
      <c r="B8" s="26" t="s">
        <v>124</v>
      </c>
      <c r="C8" s="27">
        <v>0.64617187499999995</v>
      </c>
      <c r="D8" s="27">
        <v>5103.9171675885</v>
      </c>
      <c r="E8" s="26">
        <v>0.4</v>
      </c>
      <c r="F8" s="25" t="s">
        <v>168</v>
      </c>
      <c r="G8" s="27">
        <v>3298.0077260254002</v>
      </c>
      <c r="H8" s="28" t="s">
        <v>166</v>
      </c>
    </row>
    <row r="9" spans="1:8" ht="39" hidden="1" customHeight="1" x14ac:dyDescent="0.3">
      <c r="A9" s="25" t="s">
        <v>148</v>
      </c>
      <c r="B9" s="26" t="s">
        <v>124</v>
      </c>
      <c r="C9" s="27">
        <v>0.18843750000000001</v>
      </c>
      <c r="D9" s="27">
        <v>818.22700652441995</v>
      </c>
      <c r="E9" s="26">
        <v>6</v>
      </c>
      <c r="F9" s="26"/>
      <c r="G9" s="27">
        <v>154.18465154194999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170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3149.9294117647</v>
      </c>
      <c r="E25" s="20">
        <v>206.68235294118</v>
      </c>
      <c r="F25" s="20">
        <v>0</v>
      </c>
      <c r="G25" s="20">
        <v>0</v>
      </c>
      <c r="H25" s="20">
        <v>3356.6117647059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4189.4929967895996</v>
      </c>
      <c r="E26" s="20">
        <v>285.31025491806997</v>
      </c>
      <c r="F26" s="20">
        <v>0</v>
      </c>
      <c r="G26" s="20">
        <v>0</v>
      </c>
      <c r="H26" s="20">
        <v>4474.8032517075999</v>
      </c>
    </row>
    <row r="27" spans="1:8" ht="16.95" customHeight="1" x14ac:dyDescent="0.3">
      <c r="A27" s="6"/>
      <c r="B27" s="9"/>
      <c r="C27" s="9" t="s">
        <v>28</v>
      </c>
      <c r="D27" s="20">
        <v>7339.4224085543001</v>
      </c>
      <c r="E27" s="20">
        <v>491.99260785924002</v>
      </c>
      <c r="F27" s="20">
        <v>0</v>
      </c>
      <c r="G27" s="20">
        <v>0</v>
      </c>
      <c r="H27" s="20">
        <v>7831.4150164134999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7339.4224085543001</v>
      </c>
      <c r="E43" s="20">
        <v>491.99260785924002</v>
      </c>
      <c r="F43" s="20">
        <v>0</v>
      </c>
      <c r="G43" s="20">
        <v>0</v>
      </c>
      <c r="H43" s="20">
        <v>7831.4150164134999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13.269886363635999</v>
      </c>
      <c r="E45" s="20">
        <v>0</v>
      </c>
      <c r="F45" s="20">
        <v>0</v>
      </c>
      <c r="G45" s="20">
        <v>0</v>
      </c>
      <c r="H45" s="20">
        <v>13.269886363635999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62.998588235294001</v>
      </c>
      <c r="E46" s="20">
        <v>4.1336470588234997</v>
      </c>
      <c r="F46" s="20">
        <v>0</v>
      </c>
      <c r="G46" s="20">
        <v>0</v>
      </c>
      <c r="H46" s="20">
        <v>67.132235294118004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83.789859935791</v>
      </c>
      <c r="E47" s="20">
        <v>5.7062050983613002</v>
      </c>
      <c r="F47" s="20">
        <v>0</v>
      </c>
      <c r="G47" s="20">
        <v>0</v>
      </c>
      <c r="H47" s="20">
        <v>89.496065034153006</v>
      </c>
    </row>
    <row r="48" spans="1:8" ht="16.95" customHeight="1" x14ac:dyDescent="0.3">
      <c r="A48" s="6"/>
      <c r="B48" s="9"/>
      <c r="C48" s="9" t="s">
        <v>45</v>
      </c>
      <c r="D48" s="20">
        <v>160.05833453471999</v>
      </c>
      <c r="E48" s="20">
        <v>9.8398521571848008</v>
      </c>
      <c r="F48" s="20">
        <v>0</v>
      </c>
      <c r="G48" s="20">
        <v>0</v>
      </c>
      <c r="H48" s="20">
        <v>169.89818669191001</v>
      </c>
    </row>
    <row r="49" spans="1:8" ht="16.95" customHeight="1" x14ac:dyDescent="0.3">
      <c r="A49" s="6"/>
      <c r="B49" s="9"/>
      <c r="C49" s="9" t="s">
        <v>46</v>
      </c>
      <c r="D49" s="20">
        <v>7499.4807430889996</v>
      </c>
      <c r="E49" s="20">
        <v>501.83246001642999</v>
      </c>
      <c r="F49" s="20">
        <v>0</v>
      </c>
      <c r="G49" s="20">
        <v>0</v>
      </c>
      <c r="H49" s="20">
        <v>8001.3132031054001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125.73278795826</v>
      </c>
      <c r="E51" s="20">
        <v>7.5955296064289</v>
      </c>
      <c r="F51" s="20">
        <v>0</v>
      </c>
      <c r="G51" s="20">
        <v>0</v>
      </c>
      <c r="H51" s="20">
        <v>133.32831756469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75.693301491477001</v>
      </c>
      <c r="H52" s="20">
        <v>75.693301491477001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4.6705882352941002</v>
      </c>
      <c r="H53" s="20">
        <v>4.6705882352941002</v>
      </c>
    </row>
    <row r="54" spans="1:8" ht="31.2" x14ac:dyDescent="0.3">
      <c r="A54" s="6">
        <v>9</v>
      </c>
      <c r="B54" s="6" t="s">
        <v>48</v>
      </c>
      <c r="C54" s="7" t="s">
        <v>54</v>
      </c>
      <c r="D54" s="20">
        <v>83.8574208</v>
      </c>
      <c r="E54" s="20">
        <v>5.5022976000000003</v>
      </c>
      <c r="F54" s="20">
        <v>0</v>
      </c>
      <c r="G54" s="20">
        <v>3.0705882352941001</v>
      </c>
      <c r="H54" s="20">
        <v>92.430306635294002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96.135414815375</v>
      </c>
      <c r="H55" s="20">
        <v>96.135414815375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13.606450309057999</v>
      </c>
      <c r="H56" s="20">
        <v>13.606450309057999</v>
      </c>
    </row>
    <row r="57" spans="1:8" ht="16.95" customHeight="1" x14ac:dyDescent="0.3">
      <c r="A57" s="6"/>
      <c r="B57" s="9"/>
      <c r="C57" s="9" t="s">
        <v>58</v>
      </c>
      <c r="D57" s="20">
        <v>209.59020875825999</v>
      </c>
      <c r="E57" s="20">
        <v>13.097827206429001</v>
      </c>
      <c r="F57" s="20">
        <v>0</v>
      </c>
      <c r="G57" s="20">
        <v>193.1763430865</v>
      </c>
      <c r="H57" s="20">
        <v>415.86437905118999</v>
      </c>
    </row>
    <row r="58" spans="1:8" ht="16.95" customHeight="1" x14ac:dyDescent="0.3">
      <c r="A58" s="6"/>
      <c r="B58" s="9"/>
      <c r="C58" s="9" t="s">
        <v>59</v>
      </c>
      <c r="D58" s="20">
        <v>7709.0709518473004</v>
      </c>
      <c r="E58" s="20">
        <v>514.93028722285999</v>
      </c>
      <c r="F58" s="20">
        <v>0</v>
      </c>
      <c r="G58" s="20">
        <v>193.1763430865</v>
      </c>
      <c r="H58" s="20">
        <v>8417.1775821566007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7709.0709518473004</v>
      </c>
      <c r="E62" s="20">
        <v>514.93028722285999</v>
      </c>
      <c r="F62" s="20">
        <v>0</v>
      </c>
      <c r="G62" s="20">
        <v>193.1763430865</v>
      </c>
      <c r="H62" s="20">
        <v>8417.1775821566007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222.43600234585</v>
      </c>
      <c r="H64" s="20">
        <v>222.43600234585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315.45274594193</v>
      </c>
      <c r="H65" s="20">
        <v>315.45274594193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257.92998772367997</v>
      </c>
      <c r="H66" s="20">
        <v>257.92998772367997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795.81873601146003</v>
      </c>
      <c r="H67" s="20">
        <v>795.81873601146003</v>
      </c>
    </row>
    <row r="68" spans="1:8" ht="16.95" customHeight="1" x14ac:dyDescent="0.3">
      <c r="A68" s="6"/>
      <c r="B68" s="9"/>
      <c r="C68" s="9" t="s">
        <v>76</v>
      </c>
      <c r="D68" s="20">
        <v>7709.0709518473004</v>
      </c>
      <c r="E68" s="20">
        <v>514.93028722285999</v>
      </c>
      <c r="F68" s="20">
        <v>0</v>
      </c>
      <c r="G68" s="20">
        <v>988.99507909796</v>
      </c>
      <c r="H68" s="20">
        <v>9212.9963181680996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231.27212855541902</v>
      </c>
      <c r="E70" s="20">
        <f>E68 * 3%</f>
        <v>15.447908616685799</v>
      </c>
      <c r="F70" s="20">
        <f>F68 * 3%</f>
        <v>0</v>
      </c>
      <c r="G70" s="20">
        <f>G68 * 3%</f>
        <v>29.669852372938799</v>
      </c>
      <c r="H70" s="20">
        <f>SUM(D70:G70)</f>
        <v>276.38988954504362</v>
      </c>
    </row>
    <row r="71" spans="1:8" ht="16.95" customHeight="1" x14ac:dyDescent="0.3">
      <c r="A71" s="6"/>
      <c r="B71" s="9"/>
      <c r="C71" s="9" t="s">
        <v>72</v>
      </c>
      <c r="D71" s="20">
        <f>D70</f>
        <v>231.27212855541902</v>
      </c>
      <c r="E71" s="20">
        <f>E70</f>
        <v>15.447908616685799</v>
      </c>
      <c r="F71" s="20">
        <f>F70</f>
        <v>0</v>
      </c>
      <c r="G71" s="20">
        <f>G70</f>
        <v>29.669852372938799</v>
      </c>
      <c r="H71" s="20">
        <f>SUM(D71:G71)</f>
        <v>276.38988954504362</v>
      </c>
    </row>
    <row r="72" spans="1:8" ht="16.95" customHeight="1" x14ac:dyDescent="0.3">
      <c r="A72" s="6"/>
      <c r="B72" s="9"/>
      <c r="C72" s="9" t="s">
        <v>71</v>
      </c>
      <c r="D72" s="20">
        <f>D71 + D68</f>
        <v>7940.3430804027194</v>
      </c>
      <c r="E72" s="20">
        <f>E71 + E68</f>
        <v>530.37819583954581</v>
      </c>
      <c r="F72" s="20">
        <f>F71 + F68</f>
        <v>0</v>
      </c>
      <c r="G72" s="20">
        <f>G71 + G68</f>
        <v>1018.6649314708988</v>
      </c>
      <c r="H72" s="20">
        <f>SUM(D72:G72)</f>
        <v>9489.3862077131653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1588.068616080544</v>
      </c>
      <c r="E74" s="20">
        <f>E72 * 20%</f>
        <v>106.07563916790917</v>
      </c>
      <c r="F74" s="20">
        <f>F72 * 20%</f>
        <v>0</v>
      </c>
      <c r="G74" s="20">
        <f>G72 * 20%</f>
        <v>203.73298629417977</v>
      </c>
      <c r="H74" s="20">
        <f>SUM(D74:G74)</f>
        <v>1897.8772415426329</v>
      </c>
    </row>
    <row r="75" spans="1:8" ht="16.95" customHeight="1" x14ac:dyDescent="0.3">
      <c r="A75" s="6"/>
      <c r="B75" s="9"/>
      <c r="C75" s="9" t="s">
        <v>67</v>
      </c>
      <c r="D75" s="20">
        <f>D74</f>
        <v>1588.068616080544</v>
      </c>
      <c r="E75" s="20">
        <f>E74</f>
        <v>106.07563916790917</v>
      </c>
      <c r="F75" s="20">
        <f>F74</f>
        <v>0</v>
      </c>
      <c r="G75" s="20">
        <f>G74</f>
        <v>203.73298629417977</v>
      </c>
      <c r="H75" s="20">
        <f>SUM(D75:G75)</f>
        <v>1897.8772415426329</v>
      </c>
    </row>
    <row r="76" spans="1:8" ht="16.95" customHeight="1" x14ac:dyDescent="0.3">
      <c r="A76" s="6"/>
      <c r="B76" s="9"/>
      <c r="C76" s="9" t="s">
        <v>66</v>
      </c>
      <c r="D76" s="20">
        <f>D75 + D72</f>
        <v>9528.4116964832629</v>
      </c>
      <c r="E76" s="20">
        <f>E75 + E72</f>
        <v>636.45383500745493</v>
      </c>
      <c r="F76" s="20">
        <f>F75 + F72</f>
        <v>0</v>
      </c>
      <c r="G76" s="20">
        <f>G75 + G72</f>
        <v>1222.3979177650785</v>
      </c>
      <c r="H76" s="20">
        <f>SUM(D76:G76)</f>
        <v>11387.263449255795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222.43600234585</v>
      </c>
      <c r="H13" s="19">
        <v>222.43600234585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222.43600234585</v>
      </c>
      <c r="H14" s="19">
        <v>222.43600234585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3149.9294117647</v>
      </c>
      <c r="E13" s="19">
        <v>206.68235294118</v>
      </c>
      <c r="F13" s="19">
        <v>0</v>
      </c>
      <c r="G13" s="19">
        <v>0</v>
      </c>
      <c r="H13" s="19">
        <v>3356.6117647059</v>
      </c>
      <c r="J13" s="5"/>
    </row>
    <row r="14" spans="1:14" ht="16.95" customHeight="1" x14ac:dyDescent="0.3">
      <c r="A14" s="6"/>
      <c r="B14" s="9"/>
      <c r="C14" s="9" t="s">
        <v>88</v>
      </c>
      <c r="D14" s="19">
        <v>3149.9294117647</v>
      </c>
      <c r="E14" s="19">
        <v>206.68235294118</v>
      </c>
      <c r="F14" s="19">
        <v>0</v>
      </c>
      <c r="G14" s="19">
        <v>0</v>
      </c>
      <c r="H14" s="19">
        <v>3356.6117647059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4.6705882352941002</v>
      </c>
      <c r="H13" s="19">
        <v>4.6705882352941002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4.6705882352941002</v>
      </c>
      <c r="H14" s="19">
        <v>4.6705882352941002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99</v>
      </c>
      <c r="D13" s="19">
        <v>0</v>
      </c>
      <c r="E13" s="19">
        <v>0</v>
      </c>
      <c r="F13" s="19">
        <v>0</v>
      </c>
      <c r="G13" s="19">
        <v>315.45274594193</v>
      </c>
      <c r="H13" s="19">
        <v>315.45274594193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315.45274594193</v>
      </c>
      <c r="H14" s="19">
        <v>315.45274594193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4189.4929967895996</v>
      </c>
      <c r="E13" s="19">
        <v>285.31025491806997</v>
      </c>
      <c r="F13" s="19">
        <v>0</v>
      </c>
      <c r="G13" s="19">
        <v>0</v>
      </c>
      <c r="H13" s="19">
        <v>4474.8032517075999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4189.4929967895996</v>
      </c>
      <c r="E14" s="19">
        <v>285.31025491806997</v>
      </c>
      <c r="F14" s="19">
        <v>0</v>
      </c>
      <c r="G14" s="19">
        <v>0</v>
      </c>
      <c r="H14" s="19">
        <v>4474.8032517075999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13.606450309057999</v>
      </c>
      <c r="H13" s="19">
        <v>13.606450309057999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13.606450309057999</v>
      </c>
      <c r="H14" s="19">
        <v>13.606450309057999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6-07-01</vt:lpstr>
      <vt:lpstr>ОСР 6-12-01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2025-11-18T09:30:40Z</dcterms:modified>
</cp:coreProperties>
</file>